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1220" windowHeight="7710" activeTab="1"/>
  </bookViews>
  <sheets>
    <sheet name="base" sheetId="1" r:id="rId1"/>
    <sheet name="kart LH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<sst xmlns="http://schemas.openxmlformats.org/spreadsheetml/2006/main" count="117" uniqueCount="54">
  <si>
    <t>$B$5</t>
  </si>
  <si>
    <t>nbre de tours</t>
  </si>
  <si>
    <t>$B$7</t>
  </si>
  <si>
    <t>Dp</t>
  </si>
  <si>
    <t>développement</t>
  </si>
  <si>
    <t>couple</t>
  </si>
  <si>
    <t>rapport</t>
  </si>
  <si>
    <t>constante</t>
  </si>
  <si>
    <t>R1</t>
  </si>
  <si>
    <t>R2</t>
  </si>
  <si>
    <t>Dp développement pneu</t>
  </si>
  <si>
    <t>C1</t>
  </si>
  <si>
    <t>L =</t>
  </si>
  <si>
    <t>Dp x R1 x R2 x C1 x 10</t>
  </si>
  <si>
    <t>mesuré</t>
  </si>
  <si>
    <t>F4</t>
  </si>
  <si>
    <t>F5</t>
  </si>
  <si>
    <t>F6</t>
  </si>
  <si>
    <r>
      <t>L</t>
    </r>
    <r>
      <rPr>
        <b/>
        <i/>
        <sz val="10"/>
        <rFont val="Arial"/>
        <family val="2"/>
      </rPr>
      <t xml:space="preserve"> mesurée au sol =</t>
    </r>
  </si>
  <si>
    <r>
      <t>L</t>
    </r>
    <r>
      <rPr>
        <b/>
        <i/>
        <sz val="10"/>
        <rFont val="Arial"/>
        <family val="2"/>
      </rPr>
      <t xml:space="preserve"> calculée</t>
    </r>
  </si>
  <si>
    <t>Formule de calcul</t>
  </si>
  <si>
    <t>pignon menant</t>
  </si>
  <si>
    <t>pignon mené</t>
  </si>
  <si>
    <t>nbre dents</t>
  </si>
  <si>
    <t>rapport de BV</t>
  </si>
  <si>
    <t>Standard</t>
  </si>
  <si>
    <t>en jaune le résultat du calcul</t>
  </si>
  <si>
    <t>4 roues motrices</t>
  </si>
  <si>
    <t>constante 1</t>
  </si>
  <si>
    <t>descente 1</t>
  </si>
  <si>
    <t>transfert</t>
  </si>
  <si>
    <t>descente 2</t>
  </si>
  <si>
    <t>couple AR</t>
  </si>
  <si>
    <t>T</t>
  </si>
  <si>
    <t>C2</t>
  </si>
  <si>
    <t>C_AR</t>
  </si>
  <si>
    <t>$B$13</t>
  </si>
  <si>
    <t>$B$15</t>
  </si>
  <si>
    <t>F13</t>
  </si>
  <si>
    <t>F14</t>
  </si>
  <si>
    <t>F15</t>
  </si>
  <si>
    <t>F16</t>
  </si>
  <si>
    <t>F17</t>
  </si>
  <si>
    <t>F18</t>
  </si>
  <si>
    <t>Dp x R1 x R2 x C1 x T x C2 x C_AR x 10</t>
  </si>
  <si>
    <t>calcul effectué de préférence sur le pont arrière</t>
  </si>
  <si>
    <t>trans.primaire</t>
  </si>
  <si>
    <t>tran.second.</t>
  </si>
  <si>
    <t>V =</t>
  </si>
  <si>
    <t>L x N x 60 : 10 : 1000</t>
  </si>
  <si>
    <t>N = régime</t>
  </si>
  <si>
    <t>V = vitesse</t>
  </si>
  <si>
    <t>Diamètre du pneumatique</t>
  </si>
  <si>
    <t>en vert les cases à remplir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</si>
</sst>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_\&quot;m&quot;"/>
    <numFmt numFmtId="173" formatCode="0.00000"/>
    <numFmt numFmtId="174" formatCode="&quot;écart. = &quot;#,##0\ &quot;mm&quot;;&quot;écart. = &quot;\ \-\ #,##0\ &quot;mm&quot;"/>
    <numFmt numFmtId="175" formatCode="0.0000"/>
    <numFmt numFmtId="176" formatCode="&quot;/&quot;\ 0"/>
    <numFmt numFmtId="177" formatCode="&quot;/    &quot;\ 0"/>
    <numFmt numFmtId="178" formatCode="#,##0,,,&quot;/&quot;"/>
    <numFmt numFmtId="179" formatCode="##\ \ &quot;/&quot;"/>
    <numFmt numFmtId="180" formatCode="0.0000000000"/>
    <numFmt numFmtId="181" formatCode="0.00000000000"/>
    <numFmt numFmtId="182" formatCode="0.000000000000"/>
    <numFmt numFmtId="183" formatCode="0.000000000"/>
    <numFmt numFmtId="184" formatCode="0.00000000"/>
    <numFmt numFmtId="185" formatCode="0.0000000"/>
    <numFmt numFmtId="186" formatCode="0.000000"/>
    <numFmt numFmtId="187" formatCode="##\ \ &quot;tr/mn&quot;"/>
    <numFmt numFmtId="188" formatCode="##\ &quot;tr/mn&quot;"/>
    <numFmt numFmtId="189" formatCode="##\ &quot;km/h&quot;"/>
    <numFmt numFmtId="190" formatCode="##.0\ &quot;km/h&quot;"/>
    <numFmt numFmtId="191" formatCode="0.00_\&quot;m&quot;"/>
  </numFmts>
  <fonts count="1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10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b/>
      <sz val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3" fillId="2" borderId="4" xfId="0" applyFont="1" applyFill="1" applyBorder="1" applyAlignment="1">
      <alignment/>
    </xf>
    <xf numFmtId="172" fontId="4" fillId="2" borderId="5" xfId="0" applyNumberFormat="1" applyFont="1" applyFill="1" applyBorder="1" applyAlignment="1">
      <alignment/>
    </xf>
    <xf numFmtId="0" fontId="1" fillId="0" borderId="6" xfId="0" applyFont="1" applyBorder="1" applyAlignment="1">
      <alignment horizontal="center"/>
    </xf>
    <xf numFmtId="174" fontId="6" fillId="3" borderId="4" xfId="17" applyNumberFormat="1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2" fillId="4" borderId="1" xfId="0" applyFont="1" applyFill="1" applyBorder="1" applyAlignment="1">
      <alignment horizontal="right"/>
    </xf>
    <xf numFmtId="0" fontId="0" fillId="4" borderId="3" xfId="0" applyFill="1" applyBorder="1" applyAlignment="1">
      <alignment/>
    </xf>
    <xf numFmtId="0" fontId="2" fillId="4" borderId="3" xfId="0" applyFont="1" applyFill="1" applyBorder="1" applyAlignment="1">
      <alignment horizontal="right"/>
    </xf>
    <xf numFmtId="175" fontId="10" fillId="2" borderId="7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right"/>
    </xf>
    <xf numFmtId="0" fontId="10" fillId="5" borderId="1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left"/>
    </xf>
    <xf numFmtId="0" fontId="2" fillId="5" borderId="8" xfId="0" applyFont="1" applyFill="1" applyBorder="1" applyAlignment="1">
      <alignment/>
    </xf>
    <xf numFmtId="175" fontId="5" fillId="5" borderId="9" xfId="0" applyNumberFormat="1" applyFont="1" applyFill="1" applyBorder="1" applyAlignment="1">
      <alignment horizontal="right"/>
    </xf>
    <xf numFmtId="0" fontId="4" fillId="5" borderId="10" xfId="0" applyFont="1" applyFill="1" applyBorder="1" applyAlignment="1">
      <alignment/>
    </xf>
    <xf numFmtId="0" fontId="0" fillId="5" borderId="11" xfId="0" applyFill="1" applyBorder="1" applyAlignment="1">
      <alignment/>
    </xf>
    <xf numFmtId="0" fontId="11" fillId="0" borderId="1" xfId="0" applyFont="1" applyBorder="1" applyAlignment="1">
      <alignment horizontal="right"/>
    </xf>
    <xf numFmtId="0" fontId="12" fillId="5" borderId="10" xfId="0" applyFont="1" applyFill="1" applyBorder="1" applyAlignment="1">
      <alignment/>
    </xf>
    <xf numFmtId="0" fontId="13" fillId="5" borderId="11" xfId="0" applyFont="1" applyFill="1" applyBorder="1" applyAlignment="1">
      <alignment/>
    </xf>
    <xf numFmtId="0" fontId="13" fillId="0" borderId="0" xfId="0" applyFont="1" applyAlignment="1">
      <alignment/>
    </xf>
    <xf numFmtId="0" fontId="9" fillId="2" borderId="1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right"/>
    </xf>
    <xf numFmtId="0" fontId="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5" borderId="23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190" fontId="9" fillId="2" borderId="1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1" fontId="9" fillId="6" borderId="1" xfId="0" applyNumberFormat="1" applyFont="1" applyFill="1" applyBorder="1" applyAlignment="1">
      <alignment horizontal="left" indent="3"/>
    </xf>
    <xf numFmtId="177" fontId="9" fillId="6" borderId="1" xfId="0" applyNumberFormat="1" applyFont="1" applyFill="1" applyBorder="1" applyAlignment="1">
      <alignment horizontal="left"/>
    </xf>
    <xf numFmtId="172" fontId="3" fillId="6" borderId="25" xfId="0" applyNumberFormat="1" applyFont="1" applyFill="1" applyBorder="1" applyAlignment="1">
      <alignment/>
    </xf>
    <xf numFmtId="172" fontId="7" fillId="6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188" fontId="9" fillId="6" borderId="1" xfId="0" applyNumberFormat="1" applyFont="1" applyFill="1" applyBorder="1" applyAlignment="1">
      <alignment horizontal="center"/>
    </xf>
    <xf numFmtId="172" fontId="9" fillId="6" borderId="26" xfId="0" applyNumberFormat="1" applyFont="1" applyFill="1" applyBorder="1" applyAlignment="1">
      <alignment horizontal="center" vertical="center"/>
    </xf>
    <xf numFmtId="172" fontId="9" fillId="6" borderId="2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E4" sqref="E4:F6"/>
    </sheetView>
  </sheetViews>
  <sheetFormatPr defaultColWidth="11.421875" defaultRowHeight="12.75"/>
  <cols>
    <col min="1" max="1" width="8.00390625" style="0" customWidth="1"/>
    <col min="2" max="2" width="9.140625" style="0" customWidth="1"/>
    <col min="3" max="3" width="5.421875" style="0" customWidth="1"/>
    <col min="4" max="4" width="13.57421875" style="0" customWidth="1"/>
    <col min="7" max="7" width="20.140625" style="0" customWidth="1"/>
    <col min="8" max="8" width="7.57421875" style="0" customWidth="1"/>
    <col min="9" max="9" width="8.00390625" style="0" customWidth="1"/>
    <col min="10" max="10" width="24.7109375" style="0" customWidth="1"/>
  </cols>
  <sheetData>
    <row r="1" spans="1:10" ht="20.25">
      <c r="A1" s="38" t="s">
        <v>25</v>
      </c>
      <c r="B1" s="39"/>
      <c r="C1" s="39"/>
      <c r="D1" s="40"/>
      <c r="E1" s="41" t="s">
        <v>21</v>
      </c>
      <c r="F1" s="41" t="s">
        <v>22</v>
      </c>
      <c r="G1" s="3"/>
      <c r="H1" s="43" t="s">
        <v>20</v>
      </c>
      <c r="I1" s="44"/>
      <c r="J1" s="45"/>
    </row>
    <row r="2" spans="1:10" ht="15.75">
      <c r="A2" s="51" t="s">
        <v>53</v>
      </c>
      <c r="B2" s="52"/>
      <c r="C2" s="52"/>
      <c r="D2" s="53"/>
      <c r="E2" s="42"/>
      <c r="F2" s="42"/>
      <c r="G2" s="4"/>
      <c r="H2" s="15" t="s">
        <v>0</v>
      </c>
      <c r="I2" s="16">
        <v>10</v>
      </c>
      <c r="J2" s="17" t="s">
        <v>1</v>
      </c>
    </row>
    <row r="3" spans="1:10" ht="15.75">
      <c r="A3" s="26" t="s">
        <v>26</v>
      </c>
      <c r="B3" s="27"/>
      <c r="C3" s="27"/>
      <c r="D3" s="28"/>
      <c r="E3" s="2" t="s">
        <v>23</v>
      </c>
      <c r="F3" s="2" t="s">
        <v>23</v>
      </c>
      <c r="G3" s="8" t="s">
        <v>6</v>
      </c>
      <c r="H3" s="15" t="s">
        <v>2</v>
      </c>
      <c r="I3" s="16" t="s">
        <v>3</v>
      </c>
      <c r="J3" s="17" t="s">
        <v>4</v>
      </c>
    </row>
    <row r="4" spans="1:10" ht="16.5">
      <c r="A4" s="5"/>
      <c r="B4" s="1" t="s">
        <v>1</v>
      </c>
      <c r="C4" s="58">
        <v>10</v>
      </c>
      <c r="D4" s="22" t="s">
        <v>24</v>
      </c>
      <c r="E4" s="54">
        <v>15</v>
      </c>
      <c r="F4" s="55">
        <v>31</v>
      </c>
      <c r="G4" s="14">
        <f>+E4/F4</f>
        <v>0.4838709677419355</v>
      </c>
      <c r="H4" s="15" t="s">
        <v>15</v>
      </c>
      <c r="I4" s="16" t="s">
        <v>8</v>
      </c>
      <c r="J4" s="18" t="s">
        <v>24</v>
      </c>
    </row>
    <row r="5" spans="1:10" ht="15.75">
      <c r="A5" s="12"/>
      <c r="B5" s="10"/>
      <c r="C5" s="11" t="s">
        <v>10</v>
      </c>
      <c r="D5" s="1" t="s">
        <v>7</v>
      </c>
      <c r="E5" s="54">
        <v>1</v>
      </c>
      <c r="F5" s="55">
        <v>1</v>
      </c>
      <c r="G5" s="14">
        <f>+E5/F5</f>
        <v>1</v>
      </c>
      <c r="H5" s="15" t="s">
        <v>16</v>
      </c>
      <c r="I5" s="16" t="s">
        <v>9</v>
      </c>
      <c r="J5" s="18" t="s">
        <v>7</v>
      </c>
    </row>
    <row r="6" spans="1:10" ht="18">
      <c r="A6" s="13" t="s">
        <v>14</v>
      </c>
      <c r="B6" s="57">
        <v>1.925</v>
      </c>
      <c r="C6" s="57"/>
      <c r="D6" s="1" t="s">
        <v>5</v>
      </c>
      <c r="E6" s="54">
        <v>12</v>
      </c>
      <c r="F6" s="55">
        <v>58</v>
      </c>
      <c r="G6" s="14">
        <f>+E6/F6</f>
        <v>0.20689655172413793</v>
      </c>
      <c r="H6" s="15" t="s">
        <v>17</v>
      </c>
      <c r="I6" s="16" t="s">
        <v>11</v>
      </c>
      <c r="J6" s="18" t="s">
        <v>5</v>
      </c>
    </row>
    <row r="7" spans="1:10" ht="21" thickBot="1">
      <c r="A7" s="29" t="s">
        <v>18</v>
      </c>
      <c r="B7" s="30"/>
      <c r="C7" s="30"/>
      <c r="D7" s="56">
        <v>1.92</v>
      </c>
      <c r="E7" s="6" t="s">
        <v>19</v>
      </c>
      <c r="F7" s="7">
        <f>+$B6*$C4*G5*G6*G4</f>
        <v>1.9271412680756397</v>
      </c>
      <c r="G7" s="9">
        <f>+(F7-D7)*1000</f>
        <v>7.141268075639751</v>
      </c>
      <c r="H7" s="19" t="s">
        <v>12</v>
      </c>
      <c r="I7" s="20" t="s">
        <v>13</v>
      </c>
      <c r="J7" s="21"/>
    </row>
    <row r="9" ht="13.5" thickBot="1"/>
    <row r="10" spans="1:10" ht="20.25">
      <c r="A10" s="38" t="s">
        <v>27</v>
      </c>
      <c r="B10" s="39"/>
      <c r="C10" s="39"/>
      <c r="D10" s="40"/>
      <c r="E10" s="41" t="s">
        <v>21</v>
      </c>
      <c r="F10" s="41" t="s">
        <v>22</v>
      </c>
      <c r="G10" s="3"/>
      <c r="H10" s="43" t="s">
        <v>20</v>
      </c>
      <c r="I10" s="44"/>
      <c r="J10" s="45"/>
    </row>
    <row r="11" spans="1:10" ht="15.75">
      <c r="A11" s="51" t="s">
        <v>53</v>
      </c>
      <c r="B11" s="52"/>
      <c r="C11" s="52"/>
      <c r="D11" s="53"/>
      <c r="E11" s="42"/>
      <c r="F11" s="42"/>
      <c r="G11" s="4"/>
      <c r="H11" s="15" t="s">
        <v>36</v>
      </c>
      <c r="I11" s="16">
        <v>10</v>
      </c>
      <c r="J11" s="17" t="s">
        <v>1</v>
      </c>
    </row>
    <row r="12" spans="1:10" ht="15.75">
      <c r="A12" s="26" t="s">
        <v>26</v>
      </c>
      <c r="B12" s="27"/>
      <c r="C12" s="27"/>
      <c r="D12" s="28"/>
      <c r="E12" s="2" t="s">
        <v>23</v>
      </c>
      <c r="F12" s="2" t="s">
        <v>23</v>
      </c>
      <c r="G12" s="8" t="s">
        <v>6</v>
      </c>
      <c r="H12" s="15" t="s">
        <v>37</v>
      </c>
      <c r="I12" s="16" t="s">
        <v>3</v>
      </c>
      <c r="J12" s="17" t="s">
        <v>4</v>
      </c>
    </row>
    <row r="13" spans="1:10" ht="16.5">
      <c r="A13" s="31" t="s">
        <v>45</v>
      </c>
      <c r="B13" s="32"/>
      <c r="C13" s="33"/>
      <c r="D13" s="22" t="s">
        <v>24</v>
      </c>
      <c r="E13" s="54">
        <v>28</v>
      </c>
      <c r="F13" s="55">
        <v>59</v>
      </c>
      <c r="G13" s="14">
        <f aca="true" t="shared" si="0" ref="G13:G18">+E13/F13</f>
        <v>0.4745762711864407</v>
      </c>
      <c r="H13" s="15" t="s">
        <v>38</v>
      </c>
      <c r="I13" s="16" t="s">
        <v>8</v>
      </c>
      <c r="J13" s="18" t="s">
        <v>24</v>
      </c>
    </row>
    <row r="14" spans="1:10" ht="15.75">
      <c r="A14" s="34"/>
      <c r="B14" s="34"/>
      <c r="C14" s="35"/>
      <c r="D14" s="1" t="s">
        <v>28</v>
      </c>
      <c r="E14" s="54">
        <v>1</v>
      </c>
      <c r="F14" s="55">
        <v>1</v>
      </c>
      <c r="G14" s="14">
        <f t="shared" si="0"/>
        <v>1</v>
      </c>
      <c r="H14" s="15" t="s">
        <v>39</v>
      </c>
      <c r="I14" s="16" t="s">
        <v>9</v>
      </c>
      <c r="J14" s="18" t="s">
        <v>28</v>
      </c>
    </row>
    <row r="15" spans="1:10" ht="15.75">
      <c r="A15" s="36"/>
      <c r="B15" s="36"/>
      <c r="C15" s="37"/>
      <c r="D15" s="1" t="s">
        <v>29</v>
      </c>
      <c r="E15" s="54">
        <v>1</v>
      </c>
      <c r="F15" s="55">
        <v>1</v>
      </c>
      <c r="G15" s="14">
        <f t="shared" si="0"/>
        <v>1</v>
      </c>
      <c r="H15" s="15" t="s">
        <v>40</v>
      </c>
      <c r="I15" s="16" t="s">
        <v>11</v>
      </c>
      <c r="J15" s="18" t="s">
        <v>29</v>
      </c>
    </row>
    <row r="16" spans="1:10" ht="15.75">
      <c r="A16" s="5"/>
      <c r="B16" s="1" t="s">
        <v>1</v>
      </c>
      <c r="C16" s="58">
        <v>10</v>
      </c>
      <c r="D16" s="1" t="s">
        <v>30</v>
      </c>
      <c r="E16" s="54">
        <v>1</v>
      </c>
      <c r="F16" s="55">
        <v>1</v>
      </c>
      <c r="G16" s="14">
        <f t="shared" si="0"/>
        <v>1</v>
      </c>
      <c r="H16" s="15" t="s">
        <v>41</v>
      </c>
      <c r="I16" s="16" t="s">
        <v>33</v>
      </c>
      <c r="J16" s="18" t="s">
        <v>30</v>
      </c>
    </row>
    <row r="17" spans="1:10" ht="15.75">
      <c r="A17" s="12"/>
      <c r="B17" s="10"/>
      <c r="C17" s="11" t="s">
        <v>10</v>
      </c>
      <c r="D17" s="1" t="s">
        <v>31</v>
      </c>
      <c r="E17" s="54">
        <v>1</v>
      </c>
      <c r="F17" s="55">
        <v>1</v>
      </c>
      <c r="G17" s="14">
        <f t="shared" si="0"/>
        <v>1</v>
      </c>
      <c r="H17" s="15" t="s">
        <v>42</v>
      </c>
      <c r="I17" s="16" t="s">
        <v>34</v>
      </c>
      <c r="J17" s="18" t="s">
        <v>31</v>
      </c>
    </row>
    <row r="18" spans="1:10" ht="18">
      <c r="A18" s="13" t="s">
        <v>14</v>
      </c>
      <c r="B18" s="57">
        <v>1.925</v>
      </c>
      <c r="C18" s="57"/>
      <c r="D18" s="1" t="s">
        <v>32</v>
      </c>
      <c r="E18" s="54">
        <v>12</v>
      </c>
      <c r="F18" s="55">
        <v>58</v>
      </c>
      <c r="G18" s="14">
        <f t="shared" si="0"/>
        <v>0.20689655172413793</v>
      </c>
      <c r="H18" s="15" t="s">
        <v>43</v>
      </c>
      <c r="I18" s="16" t="s">
        <v>35</v>
      </c>
      <c r="J18" s="18" t="s">
        <v>32</v>
      </c>
    </row>
    <row r="19" spans="1:11" ht="21" thickBot="1">
      <c r="A19" s="29" t="s">
        <v>18</v>
      </c>
      <c r="B19" s="30"/>
      <c r="C19" s="30"/>
      <c r="D19" s="56">
        <v>1.92</v>
      </c>
      <c r="E19" s="6" t="s">
        <v>19</v>
      </c>
      <c r="F19" s="7">
        <f>+$B18*$C16*G14*G15*G16*G17*G18*G13</f>
        <v>1.8901227352425483</v>
      </c>
      <c r="G19" s="9">
        <f>+(F19-D19)*1000</f>
        <v>-29.87726475745167</v>
      </c>
      <c r="H19" s="19" t="s">
        <v>12</v>
      </c>
      <c r="I19" s="23" t="s">
        <v>44</v>
      </c>
      <c r="J19" s="24"/>
      <c r="K19" s="25"/>
    </row>
  </sheetData>
  <mergeCells count="17">
    <mergeCell ref="B6:C6"/>
    <mergeCell ref="A7:C7"/>
    <mergeCell ref="H1:J1"/>
    <mergeCell ref="E1:E2"/>
    <mergeCell ref="F1:F2"/>
    <mergeCell ref="A1:D1"/>
    <mergeCell ref="A2:D2"/>
    <mergeCell ref="A3:D3"/>
    <mergeCell ref="A10:D10"/>
    <mergeCell ref="E10:E11"/>
    <mergeCell ref="F10:F11"/>
    <mergeCell ref="H10:J10"/>
    <mergeCell ref="A11:D11"/>
    <mergeCell ref="A12:D12"/>
    <mergeCell ref="B18:C18"/>
    <mergeCell ref="A19:C19"/>
    <mergeCell ref="A13:C1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C4" sqref="C4:C6"/>
    </sheetView>
  </sheetViews>
  <sheetFormatPr defaultColWidth="11.421875" defaultRowHeight="12.75"/>
  <cols>
    <col min="1" max="1" width="7.7109375" style="0" customWidth="1"/>
    <col min="2" max="2" width="6.00390625" style="0" customWidth="1"/>
    <col min="3" max="3" width="9.8515625" style="0" customWidth="1"/>
    <col min="4" max="4" width="13.57421875" style="0" customWidth="1"/>
    <col min="5" max="5" width="13.7109375" style="0" customWidth="1"/>
    <col min="7" max="7" width="14.57421875" style="0" bestFit="1" customWidth="1"/>
    <col min="8" max="8" width="7.57421875" style="0" customWidth="1"/>
    <col min="9" max="9" width="8.00390625" style="0" customWidth="1"/>
    <col min="10" max="10" width="24.7109375" style="0" customWidth="1"/>
  </cols>
  <sheetData>
    <row r="1" spans="1:10" ht="20.25">
      <c r="A1" s="38" t="s">
        <v>25</v>
      </c>
      <c r="B1" s="39"/>
      <c r="C1" s="39"/>
      <c r="D1" s="40"/>
      <c r="E1" s="41" t="s">
        <v>21</v>
      </c>
      <c r="F1" s="41" t="s">
        <v>22</v>
      </c>
      <c r="G1" s="3"/>
      <c r="H1" s="43" t="s">
        <v>20</v>
      </c>
      <c r="I1" s="44"/>
      <c r="J1" s="45"/>
    </row>
    <row r="2" spans="1:10" ht="15.75">
      <c r="A2" s="51" t="s">
        <v>53</v>
      </c>
      <c r="B2" s="52"/>
      <c r="C2" s="52"/>
      <c r="D2" s="53"/>
      <c r="E2" s="42"/>
      <c r="F2" s="42"/>
      <c r="G2" s="4"/>
      <c r="H2" s="15" t="s">
        <v>0</v>
      </c>
      <c r="I2" s="16">
        <v>10</v>
      </c>
      <c r="J2" s="17" t="s">
        <v>1</v>
      </c>
    </row>
    <row r="3" spans="1:10" ht="15.75">
      <c r="A3" s="26" t="s">
        <v>26</v>
      </c>
      <c r="B3" s="27"/>
      <c r="C3" s="27"/>
      <c r="D3" s="28"/>
      <c r="E3" s="2" t="s">
        <v>23</v>
      </c>
      <c r="F3" s="2" t="s">
        <v>23</v>
      </c>
      <c r="G3" s="8" t="s">
        <v>6</v>
      </c>
      <c r="H3" s="15" t="s">
        <v>2</v>
      </c>
      <c r="I3" s="16" t="s">
        <v>3</v>
      </c>
      <c r="J3" s="17" t="s">
        <v>4</v>
      </c>
    </row>
    <row r="4" spans="1:10" ht="16.5">
      <c r="A4" s="5"/>
      <c r="B4" s="1" t="s">
        <v>1</v>
      </c>
      <c r="C4" s="58">
        <v>10</v>
      </c>
      <c r="D4" s="22" t="s">
        <v>24</v>
      </c>
      <c r="E4" s="54">
        <v>15</v>
      </c>
      <c r="F4" s="55">
        <v>33</v>
      </c>
      <c r="G4" s="14">
        <f>+E4/F4</f>
        <v>0.45454545454545453</v>
      </c>
      <c r="H4" s="15" t="s">
        <v>15</v>
      </c>
      <c r="I4" s="16" t="s">
        <v>8</v>
      </c>
      <c r="J4" s="18" t="s">
        <v>24</v>
      </c>
    </row>
    <row r="5" spans="1:10" ht="18" customHeight="1">
      <c r="A5" s="47" t="s">
        <v>52</v>
      </c>
      <c r="B5" s="48"/>
      <c r="C5" s="60">
        <v>0.235</v>
      </c>
      <c r="D5" s="1" t="s">
        <v>46</v>
      </c>
      <c r="E5" s="54">
        <v>1</v>
      </c>
      <c r="F5" s="55">
        <v>1</v>
      </c>
      <c r="G5" s="14">
        <f>+E5/F5</f>
        <v>1</v>
      </c>
      <c r="H5" s="15" t="s">
        <v>16</v>
      </c>
      <c r="I5" s="16" t="s">
        <v>9</v>
      </c>
      <c r="J5" s="18" t="s">
        <v>7</v>
      </c>
    </row>
    <row r="6" spans="1:10" ht="18" customHeight="1">
      <c r="A6" s="49"/>
      <c r="B6" s="50"/>
      <c r="C6" s="61"/>
      <c r="D6" s="1" t="s">
        <v>47</v>
      </c>
      <c r="E6" s="54">
        <v>15</v>
      </c>
      <c r="F6" s="55">
        <v>25</v>
      </c>
      <c r="G6" s="14">
        <f>+E6/F6</f>
        <v>0.6</v>
      </c>
      <c r="H6" s="15" t="s">
        <v>17</v>
      </c>
      <c r="I6" s="16" t="s">
        <v>11</v>
      </c>
      <c r="J6" s="18" t="s">
        <v>5</v>
      </c>
    </row>
    <row r="7" spans="1:10" ht="21" thickBot="1">
      <c r="A7" s="29" t="s">
        <v>18</v>
      </c>
      <c r="B7" s="30"/>
      <c r="C7" s="30"/>
      <c r="D7" s="56">
        <f>+B9</f>
        <v>0.7382742735936013</v>
      </c>
      <c r="E7" s="6" t="s">
        <v>19</v>
      </c>
      <c r="F7" s="7">
        <f>+$D7*$C4*G5*G6*G4</f>
        <v>2.0134752916189123</v>
      </c>
      <c r="G7" s="9"/>
      <c r="H7" s="19" t="s">
        <v>12</v>
      </c>
      <c r="I7" s="20" t="s">
        <v>13</v>
      </c>
      <c r="J7" s="21"/>
    </row>
    <row r="8" spans="1:6" ht="16.5">
      <c r="A8" s="12"/>
      <c r="B8" s="10"/>
      <c r="C8" s="11" t="s">
        <v>10</v>
      </c>
      <c r="D8" s="22" t="s">
        <v>50</v>
      </c>
      <c r="E8" s="59">
        <v>11000</v>
      </c>
      <c r="F8" s="59"/>
    </row>
    <row r="9" spans="1:10" ht="21" thickBot="1">
      <c r="A9" s="13" t="s">
        <v>14</v>
      </c>
      <c r="B9" s="57">
        <f>C5*PI()</f>
        <v>0.7382742735936013</v>
      </c>
      <c r="C9" s="57">
        <f>0.235*PI()</f>
        <v>0.7382742735936013</v>
      </c>
      <c r="D9" s="22" t="s">
        <v>51</v>
      </c>
      <c r="E9" s="46">
        <f>E8*F7*0.006</f>
        <v>132.88936924684822</v>
      </c>
      <c r="F9" s="46"/>
      <c r="H9" s="19" t="s">
        <v>48</v>
      </c>
      <c r="I9" s="20" t="s">
        <v>49</v>
      </c>
      <c r="J9" s="21"/>
    </row>
  </sheetData>
  <mergeCells count="12">
    <mergeCell ref="E8:F8"/>
    <mergeCell ref="E9:F9"/>
    <mergeCell ref="A5:B6"/>
    <mergeCell ref="C5:C6"/>
    <mergeCell ref="A3:D3"/>
    <mergeCell ref="B9:C9"/>
    <mergeCell ref="A7:C7"/>
    <mergeCell ref="A1:D1"/>
    <mergeCell ref="E1:E2"/>
    <mergeCell ref="F1:F2"/>
    <mergeCell ref="H1:J1"/>
    <mergeCell ref="A2:D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fbernard</dc:creator>
  <cp:keywords/>
  <dc:description/>
  <cp:lastModifiedBy>Michel</cp:lastModifiedBy>
  <dcterms:created xsi:type="dcterms:W3CDTF">2003-07-17T21:03:04Z</dcterms:created>
  <dcterms:modified xsi:type="dcterms:W3CDTF">2005-03-31T20:02:58Z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